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rokakel-my.sharepoint.com/personal/karin_borjesson_centro_se/Documents/Skrivbordet/"/>
    </mc:Choice>
  </mc:AlternateContent>
  <xr:revisionPtr revIDLastSave="2" documentId="13_ncr:1_{11D9EF0A-D1DB-401E-84E0-5032214FEBFC}" xr6:coauthVersionLast="47" xr6:coauthVersionMax="47" xr10:uidLastSave="{123756A4-CA2C-4FB9-830A-4B02BC897478}"/>
  <bookViews>
    <workbookView xWindow="-120" yWindow="-16320" windowWidth="29040" windowHeight="15840" xr2:uid="{043AE05F-EE10-41DA-BF4F-1DD6D490BAAA}"/>
  </bookViews>
  <sheets>
    <sheet name="SIKA Decor" sheetId="1" r:id="rId1"/>
    <sheet name="Tätskickt" sheetId="2" r:id="rId2"/>
    <sheet name="Pri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1" l="1"/>
  <c r="R25" i="1" s="1"/>
  <c r="S28" i="1" s="1"/>
  <c r="F24" i="2"/>
  <c r="D10" i="3" s="1"/>
  <c r="F22" i="2"/>
  <c r="F21" i="2"/>
  <c r="F20" i="2"/>
  <c r="F16" i="2"/>
  <c r="F17" i="2"/>
  <c r="F15" i="2"/>
  <c r="F14" i="2"/>
  <c r="F11" i="2"/>
  <c r="F10" i="2"/>
  <c r="F8" i="2"/>
  <c r="J6" i="1"/>
  <c r="E8" i="1" s="1"/>
  <c r="D5" i="3" s="1"/>
  <c r="S25" i="1" l="1"/>
  <c r="S26" i="1"/>
  <c r="S27" i="1"/>
  <c r="L31" i="1" l="1"/>
  <c r="J12" i="1" s="1"/>
  <c r="D9" i="3" l="1"/>
  <c r="D8" i="3"/>
  <c r="D7" i="3"/>
  <c r="D6" i="3"/>
  <c r="D11" i="3"/>
  <c r="D12" i="3"/>
  <c r="D15" i="3" l="1"/>
</calcChain>
</file>

<file path=xl/sharedStrings.xml><?xml version="1.0" encoding="utf-8"?>
<sst xmlns="http://schemas.openxmlformats.org/spreadsheetml/2006/main" count="86" uniqueCount="55">
  <si>
    <t>Microcement - SikaDecor®-801 Nature</t>
  </si>
  <si>
    <t>Åtgång</t>
  </si>
  <si>
    <t>m²</t>
  </si>
  <si>
    <t>Antal Hink</t>
  </si>
  <si>
    <t>A+B Komp</t>
  </si>
  <si>
    <t>Kg</t>
  </si>
  <si>
    <t>Storlek</t>
  </si>
  <si>
    <t>Dessa värden är teoretiska och tar inte hänsyn till:</t>
  </si>
  <si>
    <t>extra material för ytans porositet, ytans profil,</t>
  </si>
  <si>
    <t>variationer i jämnhet och spill etc.</t>
  </si>
  <si>
    <t>Sikafloor®-304 W (2k,Matt)</t>
  </si>
  <si>
    <t>Sikafloor®-419 W (1k,Matt)</t>
  </si>
  <si>
    <t>Sikafloor®-419 W (1k, Blank)</t>
  </si>
  <si>
    <t>Sikafloor®-169 PT (2k, Blank)</t>
  </si>
  <si>
    <t>Välj Ytskit.</t>
  </si>
  <si>
    <t>Åtg:</t>
  </si>
  <si>
    <t>kg/kvm</t>
  </si>
  <si>
    <t>St (2k A+B)</t>
  </si>
  <si>
    <t>iFIX 2k:</t>
  </si>
  <si>
    <t>7,8kg Set:</t>
  </si>
  <si>
    <t>2,35kg Set:</t>
  </si>
  <si>
    <t>st</t>
  </si>
  <si>
    <t>Fix:</t>
  </si>
  <si>
    <t>6mm Kam:</t>
  </si>
  <si>
    <t>PFK 15kg</t>
  </si>
  <si>
    <t>Q8 15kg</t>
  </si>
  <si>
    <t>WSF Folie</t>
  </si>
  <si>
    <t>Rulle 1x30m:</t>
  </si>
  <si>
    <t>Primer:</t>
  </si>
  <si>
    <t>KH Fix:</t>
  </si>
  <si>
    <t>SHP:</t>
  </si>
  <si>
    <t>Förpackning 5L</t>
  </si>
  <si>
    <t>Förpackning 1L</t>
  </si>
  <si>
    <t>SIKA ARMATOP</t>
  </si>
  <si>
    <t>Rulle 1x50m:</t>
  </si>
  <si>
    <t>Q4 Rapid 15kg</t>
  </si>
  <si>
    <t>Q6/Q6W 15kg</t>
  </si>
  <si>
    <t>*Dessa värden är teoretiska och tar inte hänsyn till,</t>
  </si>
  <si>
    <t xml:space="preserve"> extra material för ytans variationer i jämnhet och spill etc.</t>
  </si>
  <si>
    <t xml:space="preserve"> Materialet är avrundat uppåt till närmaste förpackning.</t>
  </si>
  <si>
    <t>Artikelnr</t>
  </si>
  <si>
    <t>Artikelbeskrivning</t>
  </si>
  <si>
    <t>Pris</t>
  </si>
  <si>
    <t>SX SikaDecor-801 Nature (AB) ES Pl 13KG</t>
  </si>
  <si>
    <t>SX Sikafloor-169PT (A) Pl 8KG</t>
  </si>
  <si>
    <t>SX Sikafloor-169PT (B) Pl 4KG</t>
  </si>
  <si>
    <t>SX Sikafloor-304W Matt (A) Pl 6KG</t>
  </si>
  <si>
    <t>SX Sikafloor-304/305W/306W(B)(0,35GAL)1,5KG</t>
  </si>
  <si>
    <t>SX Armatop 100  1x50m (50m2)</t>
  </si>
  <si>
    <t>Total Pris Ex.moms</t>
  </si>
  <si>
    <t>262088</t>
  </si>
  <si>
    <t>SX Sikafloor-419W Gloss 4kg</t>
  </si>
  <si>
    <t>262089</t>
  </si>
  <si>
    <t>SX Sikafloor-419W Matt 4kg</t>
  </si>
  <si>
    <t>SUMMA TOTALT EX.MOMS: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</si>
</sst>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\ &quot;kr&quot;"/>
  </numFmts>
  <fonts count="2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7"/>
      <name val="Calibri"/>
      <family val="2"/>
      <scheme val="minor"/>
    </font>
    <font>
      <sz val="24"/>
      <color theme="7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7"/>
      <name val="Calibri"/>
      <family val="2"/>
      <scheme val="minor"/>
    </font>
    <font>
      <sz val="16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36"/>
      <color theme="7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2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5" borderId="0" xfId="0" applyFont="1" applyFill="1"/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0" fontId="2" fillId="3" borderId="3" xfId="0" applyFont="1" applyFill="1" applyBorder="1"/>
    <xf numFmtId="0" fontId="2" fillId="3" borderId="2" xfId="0" applyFont="1" applyFill="1" applyBorder="1"/>
    <xf numFmtId="0" fontId="2" fillId="3" borderId="1" xfId="0" applyFont="1" applyFill="1" applyBorder="1"/>
    <xf numFmtId="0" fontId="1" fillId="3" borderId="0" xfId="0" applyFont="1" applyFill="1" applyBorder="1"/>
    <xf numFmtId="0" fontId="1" fillId="4" borderId="1" xfId="0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6" fillId="2" borderId="0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4" fillId="2" borderId="8" xfId="0" applyFont="1" applyFill="1" applyBorder="1"/>
    <xf numFmtId="0" fontId="3" fillId="2" borderId="0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6" fillId="2" borderId="8" xfId="0" applyFont="1" applyFill="1" applyBorder="1"/>
    <xf numFmtId="0" fontId="7" fillId="2" borderId="0" xfId="0" applyFont="1" applyFill="1" applyBorder="1"/>
    <xf numFmtId="0" fontId="7" fillId="2" borderId="8" xfId="0" applyFont="1" applyFill="1" applyBorder="1"/>
    <xf numFmtId="0" fontId="7" fillId="0" borderId="0" xfId="0" applyFont="1"/>
    <xf numFmtId="0" fontId="1" fillId="5" borderId="0" xfId="0" applyFont="1" applyFill="1" applyBorder="1"/>
    <xf numFmtId="0" fontId="4" fillId="0" borderId="0" xfId="0" applyFont="1"/>
    <xf numFmtId="0" fontId="5" fillId="2" borderId="0" xfId="0" applyFont="1" applyFill="1" applyBorder="1"/>
    <xf numFmtId="0" fontId="6" fillId="5" borderId="0" xfId="0" applyFont="1" applyFill="1" applyBorder="1"/>
    <xf numFmtId="0" fontId="4" fillId="5" borderId="0" xfId="0" applyFont="1" applyFill="1" applyBorder="1"/>
    <xf numFmtId="0" fontId="7" fillId="5" borderId="0" xfId="0" applyFont="1" applyFill="1" applyBorder="1"/>
    <xf numFmtId="0" fontId="9" fillId="0" borderId="0" xfId="0" applyFont="1"/>
    <xf numFmtId="2" fontId="9" fillId="0" borderId="0" xfId="0" applyNumberFormat="1" applyFont="1"/>
    <xf numFmtId="164" fontId="10" fillId="5" borderId="0" xfId="0" applyNumberFormat="1" applyFont="1" applyFill="1" applyBorder="1" applyAlignment="1">
      <alignment horizontal="center"/>
    </xf>
    <xf numFmtId="0" fontId="11" fillId="3" borderId="0" xfId="0" applyFont="1" applyFill="1" applyBorder="1"/>
    <xf numFmtId="0" fontId="12" fillId="3" borderId="0" xfId="0" applyFont="1" applyFill="1" applyBorder="1"/>
    <xf numFmtId="0" fontId="0" fillId="3" borderId="0" xfId="0" applyFill="1"/>
    <xf numFmtId="0" fontId="0" fillId="6" borderId="0" xfId="0" applyFill="1"/>
    <xf numFmtId="0" fontId="13" fillId="6" borderId="0" xfId="0" applyFont="1" applyFill="1"/>
    <xf numFmtId="0" fontId="14" fillId="6" borderId="0" xfId="0" applyFont="1" applyFill="1"/>
    <xf numFmtId="0" fontId="13" fillId="6" borderId="0" xfId="0" applyFont="1" applyFill="1" applyAlignment="1">
      <alignment horizontal="right"/>
    </xf>
    <xf numFmtId="0" fontId="13" fillId="4" borderId="1" xfId="0" applyFont="1" applyFill="1" applyBorder="1"/>
    <xf numFmtId="0" fontId="6" fillId="2" borderId="6" xfId="0" applyFont="1" applyFill="1" applyBorder="1"/>
    <xf numFmtId="0" fontId="5" fillId="2" borderId="8" xfId="0" applyFont="1" applyFill="1" applyBorder="1"/>
    <xf numFmtId="0" fontId="6" fillId="2" borderId="11" xfId="0" applyFont="1" applyFill="1" applyBorder="1"/>
    <xf numFmtId="0" fontId="16" fillId="0" borderId="0" xfId="0" applyFont="1"/>
    <xf numFmtId="0" fontId="15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16" fillId="9" borderId="1" xfId="0" applyFont="1" applyFill="1" applyBorder="1" applyAlignment="1">
      <alignment horizontal="left"/>
    </xf>
    <xf numFmtId="165" fontId="16" fillId="9" borderId="1" xfId="0" applyNumberFormat="1" applyFont="1" applyFill="1" applyBorder="1"/>
    <xf numFmtId="0" fontId="16" fillId="9" borderId="1" xfId="0" applyNumberFormat="1" applyFont="1" applyFill="1" applyBorder="1" applyAlignment="1">
      <alignment horizontal="center"/>
    </xf>
    <xf numFmtId="49" fontId="16" fillId="9" borderId="1" xfId="0" applyNumberFormat="1" applyFont="1" applyFill="1" applyBorder="1"/>
    <xf numFmtId="0" fontId="0" fillId="9" borderId="1" xfId="0" applyFill="1" applyBorder="1"/>
    <xf numFmtId="165" fontId="0" fillId="9" borderId="1" xfId="0" applyNumberFormat="1" applyFill="1" applyBorder="1"/>
    <xf numFmtId="0" fontId="0" fillId="9" borderId="14" xfId="0" applyFill="1" applyBorder="1"/>
    <xf numFmtId="0" fontId="0" fillId="7" borderId="15" xfId="0" applyFill="1" applyBorder="1"/>
    <xf numFmtId="0" fontId="1" fillId="7" borderId="16" xfId="0" applyFont="1" applyFill="1" applyBorder="1" applyAlignment="1">
      <alignment horizontal="right"/>
    </xf>
    <xf numFmtId="165" fontId="0" fillId="9" borderId="14" xfId="0" applyNumberFormat="1" applyFill="1" applyBorder="1"/>
    <xf numFmtId="165" fontId="1" fillId="7" borderId="13" xfId="0" applyNumberFormat="1" applyFont="1" applyFill="1" applyBorder="1"/>
    <xf numFmtId="0" fontId="16" fillId="9" borderId="17" xfId="0" applyFont="1" applyFill="1" applyBorder="1" applyAlignment="1">
      <alignment horizontal="center"/>
    </xf>
    <xf numFmtId="0" fontId="16" fillId="8" borderId="13" xfId="0" applyFont="1" applyFill="1" applyBorder="1" applyAlignment="1">
      <alignment horizontal="center"/>
    </xf>
    <xf numFmtId="0" fontId="16" fillId="9" borderId="17" xfId="0" applyFont="1" applyFill="1" applyBorder="1" applyAlignment="1">
      <alignment horizontal="left"/>
    </xf>
    <xf numFmtId="0" fontId="16" fillId="8" borderId="13" xfId="0" applyFont="1" applyFill="1" applyBorder="1" applyAlignment="1">
      <alignment horizontal="left"/>
    </xf>
    <xf numFmtId="165" fontId="16" fillId="9" borderId="17" xfId="0" applyNumberFormat="1" applyFont="1" applyFill="1" applyBorder="1"/>
    <xf numFmtId="0" fontId="16" fillId="8" borderId="13" xfId="0" applyFont="1" applyFill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" fillId="3" borderId="3" xfId="0" applyFont="1" applyFill="1" applyBorder="1" applyAlignment="1" applyProtection="1">
      <protection locked="0"/>
    </xf>
    <xf numFmtId="0" fontId="8" fillId="3" borderId="12" xfId="0" applyFont="1" applyFill="1" applyBorder="1" applyAlignment="1" applyProtection="1">
      <protection locked="0"/>
    </xf>
    <xf numFmtId="0" fontId="8" fillId="3" borderId="2" xfId="0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47626</xdr:colOff>
      <xdr:row>13</xdr:row>
      <xdr:rowOff>0</xdr:rowOff>
    </xdr:from>
    <xdr:to>
      <xdr:col>8</xdr:col>
      <xdr:colOff>353715</xdr:colOff>
      <xdr:row>22</xdr:row>
      <xdr:rowOff>19050</xdr:rowOff>
    </xdr:to>
    <xdr:pic>
      <xdr:nvPicPr>
        <xdr:cNvPr id="3" name="Bild 2">
          <a:extLst>
            <a:ext uri="{FF2B5EF4-FFF2-40B4-BE49-F238E27FC236}">
              <a16:creationId xmlns:a16="http://schemas.microsoft.com/office/drawing/2014/main" id="{CAC6A029-A247-418F-8AD7-AFD150659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76751" y="4581525"/>
          <a:ext cx="1877714" cy="2057400"/>
        </a:xfrm>
        <a:prstGeom prst="rect">
          <a:avLst/>
        </a:prstGeom>
      </xdr:spPr>
    </xdr:pic>
    <xdr:clientData/>
  </xdr:twoCellAnchor>
  <xdr:twoCellAnchor editAs="oneCell">
    <xdr:from>
      <xdr:col>1</xdr:col>
      <xdr:colOff>447675</xdr:colOff>
      <xdr:row>13</xdr:row>
      <xdr:rowOff>314325</xdr:rowOff>
    </xdr:from>
    <xdr:to>
      <xdr:col>5</xdr:col>
      <xdr:colOff>85725</xdr:colOff>
      <xdr:row>20</xdr:row>
      <xdr:rowOff>22908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10FE8EC0-8E71-4466-828A-455812515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4981575"/>
          <a:ext cx="2847975" cy="12992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2</xdr:row>
      <xdr:rowOff>85725</xdr:rowOff>
    </xdr:from>
    <xdr:to>
      <xdr:col>6</xdr:col>
      <xdr:colOff>533400</xdr:colOff>
      <xdr:row>6</xdr:row>
      <xdr:rowOff>47625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EBFF7DDF-DEC0-4F83-BCE7-0DC121007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466725"/>
          <a:ext cx="31813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CA995-76EA-4DB7-A802-496508C988DF}">
  <dimension ref="A1:V41"/>
  <sheetViews>
    <sheetView showGridLines="0" showRowColHeaders="0" tabSelected="1" workbookViewId="0">
      <selection activeCell="E6" sqref="E6"/>
    </sheetView>
  </sheetViews>
  <sheetFormatPr defaultRowHeight="26.25" x14ac:dyDescent="0.4"/>
  <cols>
    <col min="1" max="1" width="9.140625" style="1"/>
    <col min="2" max="2" width="9.28515625" style="1" customWidth="1"/>
    <col min="3" max="3" width="5.7109375" style="1" customWidth="1"/>
    <col min="4" max="4" width="18.140625" style="1" customWidth="1"/>
    <col min="5" max="5" width="15" style="1" customWidth="1"/>
    <col min="6" max="7" width="9.140625" style="1"/>
    <col min="8" max="8" width="14.42578125" style="1" customWidth="1"/>
    <col min="9" max="9" width="17.85546875" style="1" customWidth="1"/>
    <col min="10" max="10" width="15.85546875" style="1" bestFit="1" customWidth="1"/>
    <col min="11" max="11" width="10.28515625" style="1" customWidth="1"/>
    <col min="12" max="12" width="9" style="1" customWidth="1"/>
    <col min="13" max="13" width="5.7109375" style="1" customWidth="1"/>
    <col min="14" max="16384" width="9.140625" style="1"/>
  </cols>
  <sheetData>
    <row r="1" spans="2:22" ht="27" thickBot="1" x14ac:dyDescent="0.45">
      <c r="P1" s="28"/>
      <c r="Q1" s="28"/>
      <c r="R1" s="28"/>
      <c r="S1" s="28"/>
      <c r="T1" s="28"/>
    </row>
    <row r="2" spans="2:22" ht="27" thickBot="1" x14ac:dyDescent="0.45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  <c r="P2" s="28"/>
      <c r="Q2" s="28"/>
      <c r="R2" s="28"/>
      <c r="S2" s="28"/>
      <c r="T2" s="28"/>
    </row>
    <row r="3" spans="2:22" x14ac:dyDescent="0.4">
      <c r="B3" s="17"/>
      <c r="C3" s="14"/>
      <c r="D3" s="15"/>
      <c r="E3" s="15"/>
      <c r="F3" s="15"/>
      <c r="G3" s="15"/>
      <c r="H3" s="15"/>
      <c r="I3" s="15"/>
      <c r="J3" s="15"/>
      <c r="K3" s="15"/>
      <c r="L3" s="15"/>
      <c r="M3" s="16"/>
      <c r="N3" s="2"/>
      <c r="O3" s="20"/>
      <c r="P3" s="28"/>
      <c r="Q3" s="28"/>
      <c r="R3" s="28"/>
      <c r="S3" s="28"/>
      <c r="T3" s="28"/>
    </row>
    <row r="4" spans="2:22" ht="46.5" x14ac:dyDescent="0.7">
      <c r="B4" s="17"/>
      <c r="C4" s="17"/>
      <c r="D4" s="37" t="s">
        <v>0</v>
      </c>
      <c r="E4" s="37"/>
      <c r="F4" s="37"/>
      <c r="G4" s="37"/>
      <c r="H4" s="37"/>
      <c r="I4" s="38"/>
      <c r="J4" s="38"/>
      <c r="K4" s="9"/>
      <c r="L4" s="2"/>
      <c r="M4" s="46"/>
      <c r="N4" s="30"/>
      <c r="O4" s="24"/>
      <c r="P4" s="31"/>
      <c r="Q4" s="31"/>
      <c r="R4" s="31"/>
      <c r="S4" s="31"/>
      <c r="T4" s="32"/>
    </row>
    <row r="5" spans="2:22" ht="31.5" x14ac:dyDescent="0.5">
      <c r="B5" s="17"/>
      <c r="C5" s="17"/>
      <c r="D5" s="19"/>
      <c r="E5" s="19"/>
      <c r="F5" s="19"/>
      <c r="G5" s="19"/>
      <c r="H5" s="19"/>
      <c r="I5" s="2"/>
      <c r="J5" s="2"/>
      <c r="K5" s="2"/>
      <c r="L5" s="2"/>
      <c r="M5" s="24"/>
      <c r="N5" s="13"/>
      <c r="O5" s="24"/>
      <c r="P5" s="31"/>
      <c r="Q5" s="31"/>
      <c r="R5" s="31"/>
      <c r="S5" s="31"/>
      <c r="T5" s="32"/>
    </row>
    <row r="6" spans="2:22" x14ac:dyDescent="0.4">
      <c r="B6" s="17"/>
      <c r="C6" s="17"/>
      <c r="D6" s="4" t="s">
        <v>6</v>
      </c>
      <c r="E6" s="10">
        <v>0</v>
      </c>
      <c r="F6" s="8" t="s">
        <v>2</v>
      </c>
      <c r="G6" s="2"/>
      <c r="H6" s="2"/>
      <c r="I6" s="4" t="s">
        <v>1</v>
      </c>
      <c r="J6" s="5">
        <f>E6*2</f>
        <v>0</v>
      </c>
      <c r="K6" s="8" t="s">
        <v>5</v>
      </c>
      <c r="L6" s="2"/>
      <c r="M6" s="24"/>
      <c r="N6" s="13"/>
      <c r="O6" s="24"/>
      <c r="P6" s="31"/>
      <c r="Q6" s="31"/>
      <c r="R6" s="31"/>
      <c r="S6" s="31"/>
      <c r="T6" s="32"/>
    </row>
    <row r="7" spans="2:22" x14ac:dyDescent="0.4">
      <c r="B7" s="17"/>
      <c r="C7" s="17"/>
      <c r="D7" s="2"/>
      <c r="E7" s="2"/>
      <c r="F7" s="2"/>
      <c r="G7" s="2"/>
      <c r="H7" s="2"/>
      <c r="I7" s="2"/>
      <c r="J7" s="2"/>
      <c r="K7" s="2"/>
      <c r="L7" s="2"/>
      <c r="M7" s="18"/>
      <c r="N7" s="12"/>
      <c r="O7" s="18"/>
      <c r="P7" s="32"/>
      <c r="Q7" s="32"/>
      <c r="R7" s="32"/>
      <c r="S7" s="32"/>
      <c r="T7" s="32"/>
    </row>
    <row r="8" spans="2:22" x14ac:dyDescent="0.4">
      <c r="B8" s="17"/>
      <c r="C8" s="17"/>
      <c r="D8" s="4" t="s">
        <v>3</v>
      </c>
      <c r="E8" s="11">
        <f>ROUNDUP(J6/13,0)</f>
        <v>0</v>
      </c>
      <c r="F8" s="6" t="s">
        <v>4</v>
      </c>
      <c r="G8" s="7"/>
      <c r="H8" s="2"/>
      <c r="I8" s="2"/>
      <c r="J8" s="2"/>
      <c r="K8" s="2"/>
      <c r="L8" s="2"/>
      <c r="M8" s="46"/>
      <c r="N8" s="30"/>
      <c r="O8" s="24"/>
      <c r="P8" s="31"/>
      <c r="Q8" s="31"/>
      <c r="R8" s="31"/>
      <c r="S8" s="31"/>
      <c r="T8" s="32"/>
    </row>
    <row r="9" spans="2:22" ht="27" thickBot="1" x14ac:dyDescent="0.45">
      <c r="B9" s="17"/>
      <c r="C9" s="21"/>
      <c r="D9" s="22"/>
      <c r="E9" s="22"/>
      <c r="F9" s="22"/>
      <c r="G9" s="22"/>
      <c r="H9" s="22"/>
      <c r="I9" s="22"/>
      <c r="J9" s="22"/>
      <c r="K9" s="22"/>
      <c r="L9" s="22"/>
      <c r="M9" s="47"/>
      <c r="N9" s="13"/>
      <c r="O9" s="24"/>
      <c r="P9" s="31"/>
      <c r="Q9" s="31"/>
      <c r="R9" s="31"/>
      <c r="S9" s="31"/>
      <c r="T9" s="32"/>
    </row>
    <row r="10" spans="2:22" ht="27" thickBot="1" x14ac:dyDescent="0.45">
      <c r="B10" s="17"/>
      <c r="C10" s="2"/>
      <c r="D10" s="2"/>
      <c r="E10" s="2"/>
      <c r="F10" s="2"/>
      <c r="G10" s="2"/>
      <c r="H10" s="2"/>
      <c r="I10" s="2"/>
      <c r="J10" s="2"/>
      <c r="K10" s="2"/>
      <c r="L10" s="2"/>
      <c r="M10" s="13"/>
      <c r="N10" s="13"/>
      <c r="O10" s="24"/>
      <c r="P10" s="31"/>
      <c r="Q10" s="31"/>
      <c r="R10" s="31"/>
      <c r="S10" s="31"/>
      <c r="T10" s="32"/>
    </row>
    <row r="11" spans="2:22" x14ac:dyDescent="0.4">
      <c r="B11" s="17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45"/>
      <c r="N11" s="13"/>
      <c r="O11" s="24"/>
      <c r="P11" s="31"/>
      <c r="Q11" s="31"/>
      <c r="R11" s="31"/>
      <c r="S11" s="31"/>
      <c r="T11" s="32"/>
    </row>
    <row r="12" spans="2:22" x14ac:dyDescent="0.4">
      <c r="B12" s="17"/>
      <c r="C12" s="17"/>
      <c r="D12" s="73" t="s">
        <v>14</v>
      </c>
      <c r="E12" s="74"/>
      <c r="F12" s="74"/>
      <c r="G12" s="75"/>
      <c r="H12" s="2"/>
      <c r="I12" s="4" t="s">
        <v>3</v>
      </c>
      <c r="J12" s="11">
        <f>ROUNDUP(L31,0)</f>
        <v>0</v>
      </c>
      <c r="K12" s="6" t="s">
        <v>17</v>
      </c>
      <c r="L12" s="7"/>
      <c r="M12" s="24"/>
      <c r="N12" s="13"/>
      <c r="O12" s="24"/>
      <c r="P12" s="31"/>
      <c r="Q12" s="31"/>
      <c r="R12" s="31"/>
      <c r="S12" s="31"/>
      <c r="T12" s="32"/>
    </row>
    <row r="13" spans="2:22" ht="27" thickBot="1" x14ac:dyDescent="0.45">
      <c r="B13" s="17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3"/>
      <c r="N13" s="2"/>
      <c r="O13" s="20"/>
      <c r="P13" s="28"/>
      <c r="Q13" s="28"/>
      <c r="R13" s="28"/>
      <c r="S13" s="28"/>
      <c r="T13" s="32"/>
    </row>
    <row r="14" spans="2:22" x14ac:dyDescent="0.4">
      <c r="B14" s="1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0"/>
      <c r="P14" s="28"/>
      <c r="Q14" s="28"/>
      <c r="R14" s="28"/>
      <c r="S14" s="28"/>
      <c r="T14" s="33"/>
      <c r="U14" s="27"/>
      <c r="V14" s="27"/>
    </row>
    <row r="15" spans="2:22" ht="16.5" customHeight="1" x14ac:dyDescent="0.4">
      <c r="B15" s="1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0"/>
      <c r="P15" s="3"/>
      <c r="Q15" s="3"/>
      <c r="R15" s="3"/>
      <c r="S15" s="3"/>
      <c r="T15" s="33"/>
      <c r="U15" s="27"/>
      <c r="V15" s="27"/>
    </row>
    <row r="16" spans="2:22" ht="16.5" customHeight="1" x14ac:dyDescent="0.4">
      <c r="B16" s="1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0"/>
      <c r="P16" s="28"/>
      <c r="Q16" s="28"/>
      <c r="R16" s="28"/>
      <c r="S16" s="28"/>
      <c r="T16" s="28"/>
    </row>
    <row r="17" spans="1:21" ht="16.5" customHeight="1" x14ac:dyDescent="0.4">
      <c r="B17" s="1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0"/>
      <c r="P17" s="3"/>
      <c r="Q17" s="3"/>
      <c r="R17" s="3"/>
      <c r="S17" s="3"/>
      <c r="T17" s="3"/>
    </row>
    <row r="18" spans="1:21" ht="16.5" customHeight="1" x14ac:dyDescent="0.4">
      <c r="B18" s="17"/>
      <c r="C18" s="2"/>
      <c r="D18" s="2"/>
      <c r="E18" s="2"/>
      <c r="F18" s="2"/>
      <c r="G18" s="2"/>
      <c r="H18" s="2"/>
      <c r="I18" s="2"/>
      <c r="J18" s="25" t="s">
        <v>7</v>
      </c>
      <c r="K18" s="25"/>
      <c r="L18" s="25"/>
      <c r="M18" s="25"/>
      <c r="N18" s="25"/>
      <c r="O18" s="26"/>
      <c r="P18" s="33"/>
      <c r="Q18" s="3"/>
      <c r="R18" s="3"/>
      <c r="S18" s="3"/>
      <c r="T18" s="3"/>
    </row>
    <row r="19" spans="1:21" ht="16.5" customHeight="1" x14ac:dyDescent="0.4">
      <c r="B19" s="17"/>
      <c r="C19" s="2"/>
      <c r="D19" s="2"/>
      <c r="E19" s="2"/>
      <c r="F19" s="2"/>
      <c r="G19" s="2"/>
      <c r="H19" s="2"/>
      <c r="I19" s="2"/>
      <c r="J19" s="25" t="s">
        <v>8</v>
      </c>
      <c r="K19" s="25"/>
      <c r="L19" s="25"/>
      <c r="M19" s="25"/>
      <c r="N19" s="25"/>
      <c r="O19" s="26"/>
      <c r="P19" s="33"/>
      <c r="Q19" s="3"/>
      <c r="R19" s="3"/>
      <c r="S19" s="3"/>
      <c r="T19" s="3"/>
    </row>
    <row r="20" spans="1:21" ht="16.5" customHeight="1" x14ac:dyDescent="0.4">
      <c r="B20" s="17"/>
      <c r="C20" s="2"/>
      <c r="D20" s="2"/>
      <c r="E20" s="2"/>
      <c r="F20" s="2"/>
      <c r="G20" s="2"/>
      <c r="H20" s="2"/>
      <c r="I20" s="2"/>
      <c r="J20" s="25" t="s">
        <v>9</v>
      </c>
      <c r="K20" s="25"/>
      <c r="L20" s="25"/>
      <c r="M20" s="25"/>
      <c r="N20" s="25"/>
      <c r="O20" s="26"/>
      <c r="P20" s="33"/>
      <c r="Q20" s="3"/>
      <c r="R20" s="3"/>
      <c r="S20" s="3"/>
      <c r="T20" s="3"/>
    </row>
    <row r="21" spans="1:21" ht="16.5" customHeight="1" thickBot="1" x14ac:dyDescent="0.45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  <c r="P21" s="3"/>
      <c r="Q21" s="3"/>
      <c r="R21" s="3"/>
      <c r="S21" s="3"/>
      <c r="T21" s="3"/>
    </row>
    <row r="22" spans="1:21" ht="18.75" customHeight="1" x14ac:dyDescent="0.4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1" x14ac:dyDescent="0.4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29"/>
      <c r="R23" s="29"/>
      <c r="S23" s="34"/>
      <c r="T23" s="29"/>
      <c r="U23" s="29"/>
    </row>
    <row r="24" spans="1:21" x14ac:dyDescent="0.4">
      <c r="A24" s="34" t="s">
        <v>14</v>
      </c>
      <c r="B24" s="34"/>
      <c r="C24" s="34"/>
      <c r="D24" s="34"/>
      <c r="E24" s="34"/>
      <c r="F24" s="34"/>
      <c r="G24" s="34"/>
      <c r="H24" s="34" t="s">
        <v>15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29"/>
      <c r="U24" s="29"/>
    </row>
    <row r="25" spans="1:21" x14ac:dyDescent="0.4">
      <c r="A25" s="34" t="s">
        <v>10</v>
      </c>
      <c r="B25" s="34"/>
      <c r="C25" s="34"/>
      <c r="D25" s="34"/>
      <c r="E25" s="34"/>
      <c r="F25" s="34"/>
      <c r="G25" s="34"/>
      <c r="H25" s="34">
        <v>0.13</v>
      </c>
      <c r="I25" s="34" t="s">
        <v>16</v>
      </c>
      <c r="J25" s="34"/>
      <c r="K25" s="34"/>
      <c r="L25" s="34" t="b">
        <f>IF(D12=A25,"0,13",IF(D12=A26,"0,12",IF(D12=A27,"0,12",IF(D12=A28,"0,6"))))</f>
        <v>0</v>
      </c>
      <c r="M25" s="34"/>
      <c r="N25" s="34"/>
      <c r="O25" s="34"/>
      <c r="P25" s="34">
        <v>7.5</v>
      </c>
      <c r="Q25" s="34"/>
      <c r="R25" s="34">
        <f>L25*E6</f>
        <v>0</v>
      </c>
      <c r="S25" s="35">
        <f>R25/P25</f>
        <v>0</v>
      </c>
      <c r="T25" s="29"/>
      <c r="U25" s="29"/>
    </row>
    <row r="26" spans="1:21" x14ac:dyDescent="0.4">
      <c r="A26" s="34" t="s">
        <v>11</v>
      </c>
      <c r="B26" s="34"/>
      <c r="C26" s="34"/>
      <c r="D26" s="34"/>
      <c r="E26" s="34"/>
      <c r="F26" s="34"/>
      <c r="G26" s="34"/>
      <c r="H26" s="34">
        <v>0.12</v>
      </c>
      <c r="I26" s="34" t="s">
        <v>16</v>
      </c>
      <c r="J26" s="34"/>
      <c r="K26" s="34"/>
      <c r="L26" s="34"/>
      <c r="M26" s="34"/>
      <c r="N26" s="34"/>
      <c r="O26" s="34"/>
      <c r="P26" s="34">
        <v>4</v>
      </c>
      <c r="Q26" s="34"/>
      <c r="R26" s="34"/>
      <c r="S26" s="35">
        <f>R25/P26</f>
        <v>0</v>
      </c>
      <c r="T26" s="29"/>
      <c r="U26" s="29"/>
    </row>
    <row r="27" spans="1:21" x14ac:dyDescent="0.4">
      <c r="A27" s="34" t="s">
        <v>12</v>
      </c>
      <c r="B27" s="34"/>
      <c r="C27" s="34"/>
      <c r="D27" s="34"/>
      <c r="E27" s="34"/>
      <c r="F27" s="34"/>
      <c r="G27" s="34"/>
      <c r="H27" s="34">
        <v>0.12</v>
      </c>
      <c r="I27" s="34" t="s">
        <v>16</v>
      </c>
      <c r="J27" s="34"/>
      <c r="K27" s="34"/>
      <c r="L27" s="34"/>
      <c r="M27" s="34"/>
      <c r="N27" s="34"/>
      <c r="O27" s="34"/>
      <c r="P27" s="34">
        <v>4</v>
      </c>
      <c r="Q27" s="34"/>
      <c r="R27" s="34"/>
      <c r="S27" s="35">
        <f>R25/P27</f>
        <v>0</v>
      </c>
      <c r="T27" s="29"/>
      <c r="U27" s="29"/>
    </row>
    <row r="28" spans="1:21" x14ac:dyDescent="0.4">
      <c r="A28" s="34" t="s">
        <v>13</v>
      </c>
      <c r="B28" s="34"/>
      <c r="C28" s="34"/>
      <c r="D28" s="34"/>
      <c r="E28" s="34"/>
      <c r="F28" s="34"/>
      <c r="G28" s="34"/>
      <c r="H28" s="34">
        <v>0.6</v>
      </c>
      <c r="I28" s="34" t="s">
        <v>16</v>
      </c>
      <c r="J28" s="34"/>
      <c r="K28" s="34"/>
      <c r="L28" s="34"/>
      <c r="M28" s="34"/>
      <c r="N28" s="34"/>
      <c r="O28" s="34"/>
      <c r="P28" s="34">
        <v>12</v>
      </c>
      <c r="Q28" s="34"/>
      <c r="R28" s="34"/>
      <c r="S28" s="35">
        <f>R25/P28</f>
        <v>0</v>
      </c>
      <c r="T28" s="29"/>
      <c r="U28" s="29"/>
    </row>
    <row r="29" spans="1:21" x14ac:dyDescent="0.4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29"/>
      <c r="U29" s="29"/>
    </row>
    <row r="30" spans="1:21" x14ac:dyDescent="0.4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29"/>
      <c r="R30" s="29"/>
      <c r="S30" s="34"/>
      <c r="T30" s="29"/>
      <c r="U30" s="29"/>
    </row>
    <row r="31" spans="1:21" x14ac:dyDescent="0.4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6">
        <f>IF(D12=A25,S25,IF(D12=A26,S26,IF(D12=A27,S27,IF(D12=A28,S28,))))</f>
        <v>0</v>
      </c>
      <c r="M31" s="34"/>
      <c r="N31" s="34"/>
      <c r="O31" s="34"/>
      <c r="P31" s="34"/>
      <c r="Q31" s="29"/>
      <c r="R31" s="29"/>
      <c r="S31" s="34"/>
      <c r="T31" s="29"/>
      <c r="U31" s="29"/>
    </row>
    <row r="32" spans="1:21" x14ac:dyDescent="0.4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29"/>
      <c r="R32" s="29"/>
      <c r="S32" s="29"/>
      <c r="T32" s="29"/>
      <c r="U32" s="29"/>
    </row>
    <row r="33" spans="1:21" x14ac:dyDescent="0.4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29"/>
      <c r="R33" s="29"/>
      <c r="S33" s="29"/>
      <c r="T33" s="29"/>
      <c r="U33" s="29"/>
    </row>
    <row r="34" spans="1:21" x14ac:dyDescent="0.4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29"/>
      <c r="R34" s="29"/>
      <c r="S34" s="29"/>
      <c r="T34" s="29"/>
      <c r="U34" s="29"/>
    </row>
    <row r="35" spans="1:21" x14ac:dyDescent="0.4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29"/>
      <c r="R35" s="29"/>
      <c r="S35" s="29"/>
      <c r="T35" s="29"/>
      <c r="U35" s="29"/>
    </row>
    <row r="36" spans="1:21" x14ac:dyDescent="0.4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29"/>
      <c r="R36" s="29"/>
      <c r="S36" s="29"/>
      <c r="T36" s="29"/>
      <c r="U36" s="29"/>
    </row>
    <row r="37" spans="1:21" x14ac:dyDescent="0.4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29"/>
      <c r="R37" s="29"/>
      <c r="S37" s="29"/>
      <c r="T37" s="29"/>
      <c r="U37" s="29"/>
    </row>
    <row r="38" spans="1:21" x14ac:dyDescent="0.4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</row>
    <row r="39" spans="1:21" x14ac:dyDescent="0.4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</row>
    <row r="40" spans="1:21" x14ac:dyDescent="0.4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</row>
    <row r="41" spans="1:21" x14ac:dyDescent="0.4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</row>
  </sheetData>
  <sheetProtection sheet="1" objects="1" scenarios="1" selectLockedCells="1"/>
  <mergeCells count="1">
    <mergeCell ref="D12:G12"/>
  </mergeCells>
  <dataValidations count="1">
    <dataValidation type="list" allowBlank="1" showInputMessage="1" showErrorMessage="1" sqref="D12:G12" xr:uid="{4507E72F-748E-4913-B74D-07233E6A965E}">
      <formula1>$A$24:$A$28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3575B-CDB1-412B-90C2-932B454C3F9B}">
  <dimension ref="B3:I30"/>
  <sheetViews>
    <sheetView showGridLines="0" showRowColHeaders="0" workbookViewId="0">
      <selection activeCell="A50" sqref="A50"/>
    </sheetView>
  </sheetViews>
  <sheetFormatPr defaultRowHeight="15" x14ac:dyDescent="0.25"/>
  <cols>
    <col min="2" max="2" width="3.140625" customWidth="1"/>
    <col min="3" max="3" width="13.42578125" customWidth="1"/>
    <col min="4" max="5" width="15.140625" customWidth="1"/>
    <col min="6" max="6" width="11.5703125" bestFit="1" customWidth="1"/>
    <col min="7" max="7" width="8.42578125" customWidth="1"/>
    <col min="8" max="8" width="20" customWidth="1"/>
    <col min="9" max="9" width="3.85546875" customWidth="1"/>
  </cols>
  <sheetData>
    <row r="3" spans="2:9" x14ac:dyDescent="0.25">
      <c r="B3" s="39"/>
      <c r="C3" s="39"/>
      <c r="D3" s="39"/>
      <c r="E3" s="39"/>
      <c r="F3" s="39"/>
      <c r="G3" s="39"/>
      <c r="H3" s="39"/>
      <c r="I3" s="39"/>
    </row>
    <row r="4" spans="2:9" ht="21" x14ac:dyDescent="0.35">
      <c r="B4" s="39"/>
      <c r="C4" s="40"/>
      <c r="D4" s="41"/>
      <c r="E4" s="42"/>
      <c r="F4" s="41"/>
      <c r="G4" s="41"/>
      <c r="H4" s="41"/>
      <c r="I4" s="39"/>
    </row>
    <row r="5" spans="2:9" ht="21" x14ac:dyDescent="0.35">
      <c r="B5" s="39"/>
      <c r="C5" s="40"/>
      <c r="D5" s="41"/>
      <c r="E5" s="42"/>
      <c r="F5" s="41"/>
      <c r="G5" s="41"/>
      <c r="H5" s="41"/>
      <c r="I5" s="39"/>
    </row>
    <row r="6" spans="2:9" ht="21" x14ac:dyDescent="0.35">
      <c r="B6" s="39"/>
      <c r="C6" s="40"/>
      <c r="D6" s="41"/>
      <c r="E6" s="42"/>
      <c r="F6" s="41"/>
      <c r="G6" s="41"/>
      <c r="H6" s="41"/>
      <c r="I6" s="39"/>
    </row>
    <row r="7" spans="2:9" x14ac:dyDescent="0.25">
      <c r="B7" s="39"/>
      <c r="C7" s="40"/>
      <c r="D7" s="41"/>
      <c r="E7" s="41"/>
      <c r="F7" s="41"/>
      <c r="G7" s="41"/>
      <c r="H7" s="41"/>
      <c r="I7" s="39"/>
    </row>
    <row r="8" spans="2:9" x14ac:dyDescent="0.25">
      <c r="B8" s="39"/>
      <c r="C8" s="40"/>
      <c r="D8" s="43" t="s">
        <v>26</v>
      </c>
      <c r="E8" s="43" t="s">
        <v>27</v>
      </c>
      <c r="F8" s="44">
        <f>ROUNDUP('SIKA Decor'!E6/30,0)</f>
        <v>0</v>
      </c>
      <c r="G8" s="41" t="s">
        <v>21</v>
      </c>
      <c r="H8" s="41"/>
      <c r="I8" s="39"/>
    </row>
    <row r="9" spans="2:9" x14ac:dyDescent="0.25">
      <c r="B9" s="39"/>
      <c r="C9" s="40"/>
      <c r="D9" s="41"/>
      <c r="E9" s="43"/>
      <c r="F9" s="41"/>
      <c r="G9" s="41"/>
      <c r="H9" s="41"/>
      <c r="I9" s="39"/>
    </row>
    <row r="10" spans="2:9" x14ac:dyDescent="0.25">
      <c r="B10" s="39"/>
      <c r="C10" s="40"/>
      <c r="D10" s="43" t="s">
        <v>18</v>
      </c>
      <c r="E10" s="43" t="s">
        <v>19</v>
      </c>
      <c r="F10" s="44">
        <f>ROUNDUP(('SIKA Decor'!E6*0.75)/7.8,0)</f>
        <v>0</v>
      </c>
      <c r="G10" s="41" t="s">
        <v>21</v>
      </c>
      <c r="H10" s="41"/>
      <c r="I10" s="39"/>
    </row>
    <row r="11" spans="2:9" x14ac:dyDescent="0.25">
      <c r="B11" s="39"/>
      <c r="C11" s="40"/>
      <c r="D11" s="41"/>
      <c r="E11" s="43" t="s">
        <v>20</v>
      </c>
      <c r="F11" s="44">
        <f>ROUNDUP(('SIKA Decor'!E6*0.75)/2.35,0)</f>
        <v>0</v>
      </c>
      <c r="G11" s="41" t="s">
        <v>21</v>
      </c>
      <c r="H11" s="41"/>
      <c r="I11" s="39"/>
    </row>
    <row r="12" spans="2:9" x14ac:dyDescent="0.25">
      <c r="B12" s="39"/>
      <c r="C12" s="40"/>
      <c r="D12" s="41"/>
      <c r="E12" s="41"/>
      <c r="F12" s="41"/>
      <c r="G12" s="41"/>
      <c r="H12" s="41"/>
      <c r="I12" s="39"/>
    </row>
    <row r="13" spans="2:9" x14ac:dyDescent="0.25">
      <c r="B13" s="39"/>
      <c r="C13" s="40"/>
      <c r="D13" s="43" t="s">
        <v>22</v>
      </c>
      <c r="E13" s="41"/>
      <c r="F13" s="41"/>
      <c r="G13" s="41"/>
      <c r="H13" s="41"/>
      <c r="I13" s="39"/>
    </row>
    <row r="14" spans="2:9" x14ac:dyDescent="0.25">
      <c r="B14" s="39"/>
      <c r="C14" s="40"/>
      <c r="D14" s="43" t="s">
        <v>24</v>
      </c>
      <c r="E14" s="43" t="s">
        <v>23</v>
      </c>
      <c r="F14" s="44">
        <f>ROUNDUP(('SIKA Decor'!E6*1.4)/15,0)</f>
        <v>0</v>
      </c>
      <c r="G14" s="41" t="s">
        <v>21</v>
      </c>
      <c r="H14" s="41"/>
      <c r="I14" s="39"/>
    </row>
    <row r="15" spans="2:9" x14ac:dyDescent="0.25">
      <c r="B15" s="39"/>
      <c r="C15" s="40"/>
      <c r="D15" s="43" t="s">
        <v>25</v>
      </c>
      <c r="E15" s="43" t="s">
        <v>23</v>
      </c>
      <c r="F15" s="44">
        <f>ROUNDUP(('SIKA Decor'!E6*1.3)/15,0)</f>
        <v>0</v>
      </c>
      <c r="G15" s="41" t="s">
        <v>21</v>
      </c>
      <c r="H15" s="41"/>
      <c r="I15" s="39"/>
    </row>
    <row r="16" spans="2:9" x14ac:dyDescent="0.25">
      <c r="B16" s="39"/>
      <c r="C16" s="40"/>
      <c r="D16" s="43" t="s">
        <v>35</v>
      </c>
      <c r="E16" s="43" t="s">
        <v>23</v>
      </c>
      <c r="F16" s="44">
        <f>ROUNDUP(('SIKA Decor'!E6*2)/15,0)</f>
        <v>0</v>
      </c>
      <c r="G16" s="41" t="s">
        <v>21</v>
      </c>
      <c r="H16" s="41"/>
      <c r="I16" s="39"/>
    </row>
    <row r="17" spans="2:9" x14ac:dyDescent="0.25">
      <c r="B17" s="39"/>
      <c r="C17" s="40"/>
      <c r="D17" s="43" t="s">
        <v>36</v>
      </c>
      <c r="E17" s="43" t="s">
        <v>23</v>
      </c>
      <c r="F17" s="44">
        <f>ROUNDUP(('SIKA Decor'!E6*1.9)/15,0)</f>
        <v>0</v>
      </c>
      <c r="G17" s="41" t="s">
        <v>21</v>
      </c>
      <c r="H17" s="41"/>
      <c r="I17" s="39"/>
    </row>
    <row r="18" spans="2:9" x14ac:dyDescent="0.25">
      <c r="B18" s="39"/>
      <c r="C18" s="40"/>
      <c r="D18" s="41"/>
      <c r="E18" s="41"/>
      <c r="F18" s="41"/>
      <c r="G18" s="41"/>
      <c r="H18" s="41"/>
      <c r="I18" s="39"/>
    </row>
    <row r="19" spans="2:9" x14ac:dyDescent="0.25">
      <c r="B19" s="39"/>
      <c r="C19" s="40"/>
      <c r="D19" s="43" t="s">
        <v>28</v>
      </c>
      <c r="E19" s="41"/>
      <c r="F19" s="41"/>
      <c r="G19" s="41"/>
      <c r="H19" s="41"/>
      <c r="I19" s="39"/>
    </row>
    <row r="20" spans="2:9" x14ac:dyDescent="0.25">
      <c r="B20" s="39"/>
      <c r="C20" s="40"/>
      <c r="D20" s="43" t="s">
        <v>29</v>
      </c>
      <c r="E20" s="43" t="s">
        <v>32</v>
      </c>
      <c r="F20" s="44">
        <f>ROUNDUP(('SIKA Decor'!E6*0.1)/1,0)</f>
        <v>0</v>
      </c>
      <c r="G20" s="41" t="s">
        <v>21</v>
      </c>
      <c r="H20" s="41"/>
      <c r="I20" s="39"/>
    </row>
    <row r="21" spans="2:9" x14ac:dyDescent="0.25">
      <c r="B21" s="39"/>
      <c r="C21" s="40"/>
      <c r="D21" s="43" t="s">
        <v>29</v>
      </c>
      <c r="E21" s="43" t="s">
        <v>31</v>
      </c>
      <c r="F21" s="44">
        <f>ROUNDUP(('SIKA Decor'!E6*0.1)/5,0)</f>
        <v>0</v>
      </c>
      <c r="G21" s="41" t="s">
        <v>21</v>
      </c>
      <c r="H21" s="41"/>
      <c r="I21" s="39"/>
    </row>
    <row r="22" spans="2:9" x14ac:dyDescent="0.25">
      <c r="B22" s="39"/>
      <c r="C22" s="40"/>
      <c r="D22" s="43" t="s">
        <v>30</v>
      </c>
      <c r="E22" s="41"/>
      <c r="F22" s="44">
        <f>ROUNDUP(('SIKA Decor'!E6*0.15)/5,0)</f>
        <v>0</v>
      </c>
      <c r="G22" s="41" t="s">
        <v>21</v>
      </c>
      <c r="H22" s="41"/>
      <c r="I22" s="39"/>
    </row>
    <row r="23" spans="2:9" x14ac:dyDescent="0.25">
      <c r="B23" s="39"/>
      <c r="C23" s="40"/>
      <c r="D23" s="41"/>
      <c r="E23" s="41"/>
      <c r="F23" s="41"/>
      <c r="G23" s="41"/>
      <c r="H23" s="41"/>
      <c r="I23" s="39"/>
    </row>
    <row r="24" spans="2:9" x14ac:dyDescent="0.25">
      <c r="B24" s="39"/>
      <c r="C24" s="40"/>
      <c r="D24" s="43" t="s">
        <v>33</v>
      </c>
      <c r="E24" s="43" t="s">
        <v>34</v>
      </c>
      <c r="F24" s="44">
        <f>ROUNDUP('SIKA Decor'!E6/50,0)</f>
        <v>0</v>
      </c>
      <c r="G24" s="41" t="s">
        <v>21</v>
      </c>
      <c r="H24" s="41"/>
      <c r="I24" s="39"/>
    </row>
    <row r="25" spans="2:9" x14ac:dyDescent="0.25">
      <c r="B25" s="39"/>
      <c r="C25" s="40"/>
      <c r="D25" s="41"/>
      <c r="E25" s="41"/>
      <c r="F25" s="41"/>
      <c r="G25" s="41"/>
      <c r="H25" s="41"/>
      <c r="I25" s="39"/>
    </row>
    <row r="26" spans="2:9" x14ac:dyDescent="0.25">
      <c r="B26" s="39"/>
      <c r="C26" s="40"/>
      <c r="D26" s="40"/>
      <c r="E26" s="41" t="s">
        <v>37</v>
      </c>
      <c r="F26" s="41"/>
      <c r="G26" s="41"/>
      <c r="H26" s="41"/>
      <c r="I26" s="39"/>
    </row>
    <row r="27" spans="2:9" x14ac:dyDescent="0.25">
      <c r="B27" s="39"/>
      <c r="C27" s="40"/>
      <c r="D27" s="40"/>
      <c r="E27" s="41" t="s">
        <v>38</v>
      </c>
      <c r="F27" s="41"/>
      <c r="G27" s="41"/>
      <c r="H27" s="41"/>
      <c r="I27" s="39"/>
    </row>
    <row r="28" spans="2:9" x14ac:dyDescent="0.25">
      <c r="B28" s="39"/>
      <c r="C28" s="40"/>
      <c r="D28" s="40"/>
      <c r="E28" s="41" t="s">
        <v>39</v>
      </c>
      <c r="F28" s="41"/>
      <c r="G28" s="41"/>
      <c r="H28" s="41"/>
      <c r="I28" s="39"/>
    </row>
    <row r="29" spans="2:9" x14ac:dyDescent="0.25">
      <c r="B29" s="39"/>
      <c r="C29" s="40"/>
      <c r="D29" s="41"/>
      <c r="E29" s="41"/>
      <c r="F29" s="41"/>
      <c r="G29" s="41"/>
      <c r="H29" s="41"/>
      <c r="I29" s="39"/>
    </row>
    <row r="30" spans="2:9" x14ac:dyDescent="0.25">
      <c r="B30" s="39"/>
      <c r="C30" s="39"/>
      <c r="D30" s="39"/>
      <c r="E30" s="39"/>
      <c r="F30" s="39"/>
      <c r="G30" s="39"/>
      <c r="H30" s="39"/>
      <c r="I30" s="39"/>
    </row>
  </sheetData>
  <sheetProtection sheet="1" objects="1" scenarios="1" selectLockedCells="1"/>
  <pageMargins left="0.7" right="0.7" top="0.75" bottom="0.75" header="0.3" footer="0.3"/>
  <pageSetup paperSize="9" orientation="portrait" verticalDpi="0" r:id="rId1"/>
  <ignoredErrors>
    <ignoredError sqref="F2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5A7EB-5401-4F8B-A090-8AAD74CFC862}">
  <dimension ref="A3:H38"/>
  <sheetViews>
    <sheetView showGridLines="0" showRowColHeaders="0" workbookViewId="0">
      <selection activeCell="B3" sqref="B3"/>
    </sheetView>
  </sheetViews>
  <sheetFormatPr defaultRowHeight="15" x14ac:dyDescent="0.25"/>
  <cols>
    <col min="2" max="2" width="19.28515625" customWidth="1"/>
    <col min="3" max="3" width="72.140625" customWidth="1"/>
    <col min="4" max="4" width="29" customWidth="1"/>
    <col min="15" max="15" width="44" customWidth="1"/>
  </cols>
  <sheetData>
    <row r="3" spans="2:8" ht="15.75" thickBot="1" x14ac:dyDescent="0.3"/>
    <row r="4" spans="2:8" ht="24" thickBot="1" x14ac:dyDescent="0.4">
      <c r="B4" s="65" t="s">
        <v>40</v>
      </c>
      <c r="C4" s="67" t="s">
        <v>41</v>
      </c>
      <c r="D4" s="69" t="s">
        <v>49</v>
      </c>
    </row>
    <row r="5" spans="2:8" ht="23.25" x14ac:dyDescent="0.35">
      <c r="B5" s="64">
        <v>212069</v>
      </c>
      <c r="C5" s="66" t="s">
        <v>43</v>
      </c>
      <c r="D5" s="68">
        <f>Pris!D20*'SIKA Decor'!E8</f>
        <v>0</v>
      </c>
    </row>
    <row r="6" spans="2:8" ht="23.25" x14ac:dyDescent="0.35">
      <c r="B6" s="52">
        <v>212082</v>
      </c>
      <c r="C6" s="53" t="s">
        <v>44</v>
      </c>
      <c r="D6" s="54">
        <f>IF('SIKA Decor'!D12='SIKA Decor'!A28,'SIKA Decor'!J12*Pris!D21,0)</f>
        <v>0</v>
      </c>
      <c r="H6" s="48"/>
    </row>
    <row r="7" spans="2:8" ht="23.25" x14ac:dyDescent="0.35">
      <c r="B7" s="52">
        <v>212083</v>
      </c>
      <c r="C7" s="53" t="s">
        <v>45</v>
      </c>
      <c r="D7" s="54">
        <f>IF('SIKA Decor'!D12='SIKA Decor'!A28,'SIKA Decor'!J12*Pris!D22,0)</f>
        <v>0</v>
      </c>
    </row>
    <row r="8" spans="2:8" ht="23.25" x14ac:dyDescent="0.35">
      <c r="B8" s="52">
        <v>212084</v>
      </c>
      <c r="C8" s="53" t="s">
        <v>46</v>
      </c>
      <c r="D8" s="54">
        <f>IF('SIKA Decor'!D12='SIKA Decor'!A25,'SIKA Decor'!J12*Pris!D23,0)</f>
        <v>0</v>
      </c>
    </row>
    <row r="9" spans="2:8" ht="23.25" x14ac:dyDescent="0.35">
      <c r="B9" s="52">
        <v>212085</v>
      </c>
      <c r="C9" s="53" t="s">
        <v>47</v>
      </c>
      <c r="D9" s="54">
        <f>IF('SIKA Decor'!D12='SIKA Decor'!A25,'SIKA Decor'!J12*Pris!D24,0)</f>
        <v>0</v>
      </c>
    </row>
    <row r="10" spans="2:8" ht="23.25" x14ac:dyDescent="0.35">
      <c r="B10" s="52">
        <v>214026</v>
      </c>
      <c r="C10" s="53" t="s">
        <v>48</v>
      </c>
      <c r="D10" s="54">
        <f>Pris!D25*Tätskickt!F24</f>
        <v>0</v>
      </c>
    </row>
    <row r="11" spans="2:8" ht="23.25" x14ac:dyDescent="0.35">
      <c r="B11" s="55" t="s">
        <v>50</v>
      </c>
      <c r="C11" s="56" t="s">
        <v>51</v>
      </c>
      <c r="D11" s="54">
        <f>IF('SIKA Decor'!D12='SIKA Decor'!A27,'SIKA Decor'!J12*Pris!D26,0)</f>
        <v>0</v>
      </c>
    </row>
    <row r="12" spans="2:8" ht="23.25" x14ac:dyDescent="0.35">
      <c r="B12" s="55" t="s">
        <v>52</v>
      </c>
      <c r="C12" s="56" t="s">
        <v>53</v>
      </c>
      <c r="D12" s="54">
        <f>IF('SIKA Decor'!D12='SIKA Decor'!A26,'SIKA Decor'!J12*Pris!D27,0)</f>
        <v>0</v>
      </c>
    </row>
    <row r="13" spans="2:8" x14ac:dyDescent="0.25">
      <c r="B13" s="57"/>
      <c r="C13" s="57"/>
      <c r="D13" s="58"/>
    </row>
    <row r="14" spans="2:8" ht="15.75" thickBot="1" x14ac:dyDescent="0.3">
      <c r="B14" s="59"/>
      <c r="C14" s="59"/>
      <c r="D14" s="62"/>
    </row>
    <row r="15" spans="2:8" ht="27" thickBot="1" x14ac:dyDescent="0.45">
      <c r="B15" s="60"/>
      <c r="C15" s="61" t="s">
        <v>54</v>
      </c>
      <c r="D15" s="63">
        <f>SUM(D5:D12)</f>
        <v>0</v>
      </c>
    </row>
    <row r="17" spans="1:5" x14ac:dyDescent="0.25">
      <c r="A17" s="70"/>
      <c r="B17" s="70"/>
      <c r="C17" s="70"/>
      <c r="D17" s="70"/>
      <c r="E17" s="70"/>
    </row>
    <row r="18" spans="1:5" x14ac:dyDescent="0.25">
      <c r="A18" s="70"/>
      <c r="B18" s="70"/>
      <c r="C18" s="70"/>
      <c r="D18" s="70"/>
      <c r="E18" s="70"/>
    </row>
    <row r="19" spans="1:5" x14ac:dyDescent="0.25">
      <c r="A19" s="70"/>
      <c r="B19" s="49" t="s">
        <v>40</v>
      </c>
      <c r="C19" s="49" t="s">
        <v>41</v>
      </c>
      <c r="D19" s="49" t="s">
        <v>42</v>
      </c>
      <c r="E19" s="70"/>
    </row>
    <row r="20" spans="1:5" x14ac:dyDescent="0.25">
      <c r="A20" s="70"/>
      <c r="B20" s="49">
        <v>212069</v>
      </c>
      <c r="C20" s="49" t="s">
        <v>43</v>
      </c>
      <c r="D20" s="49">
        <v>1086</v>
      </c>
      <c r="E20" s="70"/>
    </row>
    <row r="21" spans="1:5" x14ac:dyDescent="0.25">
      <c r="A21" s="70"/>
      <c r="B21" s="49">
        <v>212082</v>
      </c>
      <c r="C21" s="49" t="s">
        <v>44</v>
      </c>
      <c r="D21" s="49">
        <v>2700</v>
      </c>
      <c r="E21" s="70"/>
    </row>
    <row r="22" spans="1:5" x14ac:dyDescent="0.25">
      <c r="A22" s="70"/>
      <c r="B22" s="49">
        <v>212083</v>
      </c>
      <c r="C22" s="49" t="s">
        <v>45</v>
      </c>
      <c r="D22" s="49">
        <v>1808</v>
      </c>
      <c r="E22" s="70"/>
    </row>
    <row r="23" spans="1:5" x14ac:dyDescent="0.25">
      <c r="A23" s="70"/>
      <c r="B23" s="49">
        <v>212084</v>
      </c>
      <c r="C23" s="49" t="s">
        <v>46</v>
      </c>
      <c r="D23" s="49">
        <v>3646</v>
      </c>
      <c r="E23" s="70"/>
    </row>
    <row r="24" spans="1:5" x14ac:dyDescent="0.25">
      <c r="A24" s="70"/>
      <c r="B24" s="49">
        <v>212085</v>
      </c>
      <c r="C24" s="49" t="s">
        <v>47</v>
      </c>
      <c r="D24" s="49">
        <v>1837</v>
      </c>
      <c r="E24" s="70"/>
    </row>
    <row r="25" spans="1:5" x14ac:dyDescent="0.25">
      <c r="A25" s="70"/>
      <c r="B25" s="49">
        <v>214026</v>
      </c>
      <c r="C25" s="49" t="s">
        <v>48</v>
      </c>
      <c r="D25" s="49">
        <v>2259</v>
      </c>
      <c r="E25" s="70"/>
    </row>
    <row r="26" spans="1:5" x14ac:dyDescent="0.25">
      <c r="A26" s="70"/>
      <c r="B26" s="50" t="s">
        <v>50</v>
      </c>
      <c r="C26" s="51" t="s">
        <v>51</v>
      </c>
      <c r="D26" s="49">
        <v>1672</v>
      </c>
      <c r="E26" s="70"/>
    </row>
    <row r="27" spans="1:5" x14ac:dyDescent="0.25">
      <c r="A27" s="70"/>
      <c r="B27" s="50" t="s">
        <v>52</v>
      </c>
      <c r="C27" s="51" t="s">
        <v>53</v>
      </c>
      <c r="D27" s="49">
        <v>1748</v>
      </c>
      <c r="E27" s="70"/>
    </row>
    <row r="28" spans="1:5" x14ac:dyDescent="0.25">
      <c r="A28" s="70"/>
      <c r="B28" s="70"/>
      <c r="C28" s="70"/>
      <c r="D28" s="70"/>
      <c r="E28" s="70"/>
    </row>
    <row r="29" spans="1:5" x14ac:dyDescent="0.25">
      <c r="A29" s="70"/>
      <c r="B29" s="70"/>
      <c r="C29" s="70"/>
      <c r="D29" s="70"/>
      <c r="E29" s="70"/>
    </row>
    <row r="30" spans="1:5" x14ac:dyDescent="0.25">
      <c r="A30" s="70"/>
      <c r="B30" s="70"/>
      <c r="C30" s="70"/>
      <c r="D30" s="70"/>
      <c r="E30" s="70"/>
    </row>
    <row r="31" spans="1:5" x14ac:dyDescent="0.25">
      <c r="A31" s="70"/>
      <c r="B31" s="70"/>
      <c r="C31" s="70"/>
      <c r="D31" s="70"/>
      <c r="E31" s="70"/>
    </row>
    <row r="32" spans="1:5" x14ac:dyDescent="0.25">
      <c r="A32" s="70"/>
      <c r="B32" s="70"/>
      <c r="C32" s="70"/>
      <c r="D32" s="70"/>
      <c r="E32" s="70"/>
    </row>
    <row r="33" spans="1:5" x14ac:dyDescent="0.25">
      <c r="A33" s="70"/>
      <c r="B33" s="70"/>
      <c r="C33" s="70"/>
      <c r="D33" s="70"/>
      <c r="E33" s="70"/>
    </row>
    <row r="34" spans="1:5" x14ac:dyDescent="0.25">
      <c r="A34" s="70"/>
      <c r="B34" s="70"/>
      <c r="C34" s="70"/>
      <c r="D34" s="70"/>
      <c r="E34" s="70"/>
    </row>
    <row r="35" spans="1:5" x14ac:dyDescent="0.25">
      <c r="A35" s="70"/>
      <c r="B35" s="70"/>
      <c r="C35" s="70"/>
      <c r="D35" s="70"/>
      <c r="E35" s="70"/>
    </row>
    <row r="36" spans="1:5" x14ac:dyDescent="0.25">
      <c r="A36" s="70"/>
      <c r="B36" s="70"/>
      <c r="C36" s="70"/>
      <c r="D36" s="70"/>
      <c r="E36" s="70"/>
    </row>
    <row r="37" spans="1:5" x14ac:dyDescent="0.25">
      <c r="A37" s="70"/>
      <c r="B37" s="70"/>
      <c r="C37" s="70"/>
      <c r="D37" s="70"/>
      <c r="E37" s="70"/>
    </row>
    <row r="38" spans="1:5" x14ac:dyDescent="0.25">
      <c r="A38" s="70"/>
      <c r="B38" s="70"/>
      <c r="C38" s="70"/>
      <c r="D38" s="70"/>
      <c r="E38" s="70"/>
    </row>
  </sheetData>
  <sheetProtection sheet="1" objects="1" scenarios="1" selectLockedCells="1" selectUnlockedCells="1"/>
  <pageMargins left="0.7" right="0.7" top="0.75" bottom="0.75" header="0.3" footer="0.3"/>
  <pageSetup paperSize="9" orientation="portrait" verticalDpi="0" r:id="rId1"/>
  <ignoredErrors>
    <ignoredError sqref="B11:B12 B26:B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SIKA Decor</vt:lpstr>
      <vt:lpstr>Tätskickt</vt:lpstr>
      <vt:lpstr>Pris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UppsalaProffs Kassa03</dc:creator>
  <cp:lastModifiedBy>Karin Börjesson</cp:lastModifiedBy>
  <dcterms:created xsi:type="dcterms:W3CDTF">2021-12-09T11:57:41Z</dcterms:created>
  <dcterms:modified xsi:type="dcterms:W3CDTF">2022-09-27T10:50:56Z</dcterms:modified>
</cp:coreProperties>
</file>